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120" yWindow="-120" windowWidth="16608" windowHeight="9432" activeTab="1"/>
  </bookViews>
  <sheets>
    <sheet name="part and b " sheetId="1" r:id="rId1"/>
    <sheet name="part c " sheetId="2" r:id="rId2"/>
  </sheets>
  <definedNames>
    <definedName name="solver_adj" localSheetId="0" hidden="1">'part and b '!$B$19:$I$20</definedName>
    <definedName name="solver_adj" localSheetId="1" hidden="1">'part c '!$B$19:$H$20</definedName>
    <definedName name="solver_cvg" localSheetId="0" hidden="1">0.0001</definedName>
    <definedName name="solver_cvg" localSheetId="1" hidden="1">0.0001</definedName>
    <definedName name="solver_drv" localSheetId="0" hidden="1">1</definedName>
    <definedName name="solver_drv" localSheetId="1" hidden="1">1</definedName>
    <definedName name="solver_eng" localSheetId="0" hidden="1">2</definedName>
    <definedName name="solver_eng" localSheetId="1" hidden="1">1</definedName>
    <definedName name="solver_est" localSheetId="0" hidden="1">1</definedName>
    <definedName name="solver_est" localSheetId="1" hidden="1">1</definedName>
    <definedName name="solver_itr" localSheetId="0" hidden="1">100</definedName>
    <definedName name="solver_itr" localSheetId="1" hidden="1">100</definedName>
    <definedName name="solver_lhs1" localSheetId="0" hidden="1">'part and b '!$I$21</definedName>
    <definedName name="solver_lhs1" localSheetId="1" hidden="1">'part c '!$B$21</definedName>
    <definedName name="solver_lhs10" localSheetId="0" hidden="1">'part and b '!$H$21</definedName>
    <definedName name="solver_lhs10" localSheetId="1" hidden="1">'part c '!$B$27</definedName>
    <definedName name="solver_lhs11" localSheetId="0" hidden="1">'part and b '!$B$21</definedName>
    <definedName name="solver_lhs11" localSheetId="1" hidden="1">'part c '!$B$28</definedName>
    <definedName name="solver_lhs2" localSheetId="0" hidden="1">'part and b '!$B$28</definedName>
    <definedName name="solver_lhs2" localSheetId="1" hidden="1">'part c '!$C$21</definedName>
    <definedName name="solver_lhs3" localSheetId="0" hidden="1">'part and b '!$B$26</definedName>
    <definedName name="solver_lhs3" localSheetId="1" hidden="1">'part c '!$D$21</definedName>
    <definedName name="solver_lhs4" localSheetId="0" hidden="1">'part and b '!$B$27</definedName>
    <definedName name="solver_lhs4" localSheetId="1" hidden="1">'part c '!$E$21</definedName>
    <definedName name="solver_lhs5" localSheetId="0" hidden="1">'part and b '!$C$21</definedName>
    <definedName name="solver_lhs5" localSheetId="1" hidden="1">'part c '!$F$21</definedName>
    <definedName name="solver_lhs6" localSheetId="0" hidden="1">'part and b '!$D$21</definedName>
    <definedName name="solver_lhs6" localSheetId="1" hidden="1">'part c '!$G$21</definedName>
    <definedName name="solver_lhs7" localSheetId="0" hidden="1">'part and b '!$E$21</definedName>
    <definedName name="solver_lhs7" localSheetId="1" hidden="1">'part c '!$H$21</definedName>
    <definedName name="solver_lhs8" localSheetId="0" hidden="1">'part and b '!$F$21</definedName>
    <definedName name="solver_lhs8" localSheetId="1" hidden="1">'part c '!$I$21</definedName>
    <definedName name="solver_lhs9" localSheetId="0" hidden="1">'part and b '!$G$21</definedName>
    <definedName name="solver_lhs9" localSheetId="1" hidden="1">'part c '!$B$26</definedName>
    <definedName name="solver_lin" localSheetId="0" hidden="1">2</definedName>
    <definedName name="solver_lin" localSheetId="1" hidden="1">2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eg" localSheetId="1" hidden="1">1</definedName>
    <definedName name="solver_nod" localSheetId="0" hidden="1">2147483647</definedName>
    <definedName name="solver_num" localSheetId="0" hidden="1">11</definedName>
    <definedName name="solver_num" localSheetId="1" hidden="1">11</definedName>
    <definedName name="solver_nwt" localSheetId="0" hidden="1">1</definedName>
    <definedName name="solver_nwt" localSheetId="1" hidden="1">1</definedName>
    <definedName name="solver_opt" localSheetId="0" hidden="1">'part and b '!$J$21</definedName>
    <definedName name="solver_opt" localSheetId="1" hidden="1">'part c '!$J$21</definedName>
    <definedName name="solver_pre" localSheetId="0" hidden="1">0.000001</definedName>
    <definedName name="solver_pre" localSheetId="1" hidden="1">0.000001</definedName>
    <definedName name="solver_rbv" localSheetId="0" hidden="1">1</definedName>
    <definedName name="solver_rel1" localSheetId="0" hidden="1">3</definedName>
    <definedName name="solver_rel1" localSheetId="1" hidden="1">3</definedName>
    <definedName name="solver_rel10" localSheetId="0" hidden="1">3</definedName>
    <definedName name="solver_rel10" localSheetId="1" hidden="1">1</definedName>
    <definedName name="solver_rel11" localSheetId="0" hidden="1">3</definedName>
    <definedName name="solver_rel11" localSheetId="1" hidden="1">1</definedName>
    <definedName name="solver_rel2" localSheetId="0" hidden="1">1</definedName>
    <definedName name="solver_rel2" localSheetId="1" hidden="1">3</definedName>
    <definedName name="solver_rel3" localSheetId="0" hidden="1">1</definedName>
    <definedName name="solver_rel3" localSheetId="1" hidden="1">3</definedName>
    <definedName name="solver_rel4" localSheetId="0" hidden="1">1</definedName>
    <definedName name="solver_rel4" localSheetId="1" hidden="1">3</definedName>
    <definedName name="solver_rel5" localSheetId="0" hidden="1">3</definedName>
    <definedName name="solver_rel5" localSheetId="1" hidden="1">3</definedName>
    <definedName name="solver_rel6" localSheetId="0" hidden="1">3</definedName>
    <definedName name="solver_rel6" localSheetId="1" hidden="1">3</definedName>
    <definedName name="solver_rel7" localSheetId="0" hidden="1">3</definedName>
    <definedName name="solver_rel7" localSheetId="1" hidden="1">3</definedName>
    <definedName name="solver_rel8" localSheetId="0" hidden="1">3</definedName>
    <definedName name="solver_rel8" localSheetId="1" hidden="1">3</definedName>
    <definedName name="solver_rel9" localSheetId="0" hidden="1">3</definedName>
    <definedName name="solver_rel9" localSheetId="1" hidden="1">1</definedName>
    <definedName name="solver_rhs1" localSheetId="0" hidden="1">'part and b '!$I$23</definedName>
    <definedName name="solver_rhs1" localSheetId="1" hidden="1">'part c '!$B$23</definedName>
    <definedName name="solver_rhs10" localSheetId="0" hidden="1">'part and b '!$H$23</definedName>
    <definedName name="solver_rhs10" localSheetId="1" hidden="1">'part c '!$D$27</definedName>
    <definedName name="solver_rhs11" localSheetId="0" hidden="1">'part and b '!$B$23</definedName>
    <definedName name="solver_rhs11" localSheetId="1" hidden="1">'part c '!$D$28</definedName>
    <definedName name="solver_rhs2" localSheetId="0" hidden="1">'part and b '!$D$28</definedName>
    <definedName name="solver_rhs2" localSheetId="1" hidden="1">'part c '!$C$23</definedName>
    <definedName name="solver_rhs3" localSheetId="0" hidden="1">'part and b '!$D$26</definedName>
    <definedName name="solver_rhs3" localSheetId="1" hidden="1">'part c '!$D$23</definedName>
    <definedName name="solver_rhs4" localSheetId="0" hidden="1">'part and b '!$D$27</definedName>
    <definedName name="solver_rhs4" localSheetId="1" hidden="1">'part c '!$E$23</definedName>
    <definedName name="solver_rhs5" localSheetId="0" hidden="1">'part and b '!$C$23</definedName>
    <definedName name="solver_rhs5" localSheetId="1" hidden="1">'part c '!$F$23</definedName>
    <definedName name="solver_rhs6" localSheetId="0" hidden="1">'part and b '!$D$23</definedName>
    <definedName name="solver_rhs6" localSheetId="1" hidden="1">'part c '!$G$23</definedName>
    <definedName name="solver_rhs7" localSheetId="0" hidden="1">'part and b '!$E$23</definedName>
    <definedName name="solver_rhs7" localSheetId="1" hidden="1">'part c '!$H$23</definedName>
    <definedName name="solver_rhs8" localSheetId="0" hidden="1">'part and b '!$F$23</definedName>
    <definedName name="solver_rhs8" localSheetId="1" hidden="1">'part c '!$I$23</definedName>
    <definedName name="solver_rhs9" localSheetId="0" hidden="1">'part and b '!$G$23</definedName>
    <definedName name="solver_rhs9" localSheetId="1" hidden="1">'part c '!$D$26</definedName>
    <definedName name="solver_rlx" localSheetId="0" hidden="1">1</definedName>
    <definedName name="solver_rsd" localSheetId="0" hidden="1">0</definedName>
    <definedName name="solver_scl" localSheetId="0" hidden="1">2</definedName>
    <definedName name="solver_scl" localSheetId="1" hidden="1">2</definedName>
    <definedName name="solver_sho" localSheetId="0" hidden="1">2</definedName>
    <definedName name="solver_sho" localSheetId="1" hidden="1">2</definedName>
    <definedName name="solver_ssz" localSheetId="0" hidden="1">100</definedName>
    <definedName name="solver_tim" localSheetId="0" hidden="1">100</definedName>
    <definedName name="solver_tim" localSheetId="1" hidden="1">100</definedName>
    <definedName name="solver_tol" localSheetId="0" hidden="1">0.05</definedName>
    <definedName name="solver_tol" localSheetId="1" hidden="1">0.05</definedName>
    <definedName name="solver_typ" localSheetId="0" hidden="1">1</definedName>
    <definedName name="solver_typ" localSheetId="1" hidden="1">1</definedName>
    <definedName name="solver_val" localSheetId="0" hidden="1">0</definedName>
    <definedName name="solver_val" localSheetId="1" hidden="1">0</definedName>
    <definedName name="solver_ver" localSheetId="0" hidden="1">3</definedName>
    <definedName name="solver_ver" localSheetId="1" hidden="1">3</definedName>
  </definedNames>
  <calcPr calcId="125725"/>
</workbook>
</file>

<file path=xl/calcChain.xml><?xml version="1.0" encoding="utf-8"?>
<calcChain xmlns="http://schemas.openxmlformats.org/spreadsheetml/2006/main">
  <c r="C32" i="1"/>
  <c r="D32"/>
  <c r="E32"/>
  <c r="F32"/>
  <c r="G32"/>
  <c r="H32"/>
  <c r="I32"/>
  <c r="B32"/>
  <c r="C31"/>
  <c r="D31"/>
  <c r="E31"/>
  <c r="F31"/>
  <c r="G31"/>
  <c r="H31"/>
  <c r="I31"/>
  <c r="B31"/>
  <c r="J31" l="1"/>
  <c r="J32"/>
  <c r="C32" i="2"/>
  <c r="D32"/>
  <c r="E32"/>
  <c r="F32"/>
  <c r="G32"/>
  <c r="H32"/>
  <c r="I32"/>
  <c r="B32"/>
  <c r="C31"/>
  <c r="D31"/>
  <c r="E31"/>
  <c r="F31"/>
  <c r="G31"/>
  <c r="H31"/>
  <c r="I31"/>
  <c r="B31"/>
  <c r="I23"/>
  <c r="H23"/>
  <c r="G23"/>
  <c r="F23"/>
  <c r="E23"/>
  <c r="D23"/>
  <c r="C23"/>
  <c r="B23"/>
  <c r="B28"/>
  <c r="B27"/>
  <c r="I21"/>
  <c r="H21"/>
  <c r="G21"/>
  <c r="F21"/>
  <c r="E21"/>
  <c r="D21"/>
  <c r="C21"/>
  <c r="B21"/>
  <c r="I15"/>
  <c r="H15"/>
  <c r="G15"/>
  <c r="F15"/>
  <c r="E15"/>
  <c r="D15"/>
  <c r="C15"/>
  <c r="B15"/>
  <c r="I14"/>
  <c r="H14"/>
  <c r="G14"/>
  <c r="F14"/>
  <c r="E14"/>
  <c r="D14"/>
  <c r="C14"/>
  <c r="B14"/>
  <c r="J21" s="1"/>
  <c r="J21" i="1"/>
  <c r="B28"/>
  <c r="B27"/>
  <c r="C21"/>
  <c r="D21"/>
  <c r="E21"/>
  <c r="F21"/>
  <c r="G21"/>
  <c r="H21"/>
  <c r="I21"/>
  <c r="B21"/>
  <c r="I15"/>
  <c r="H15"/>
  <c r="G15"/>
  <c r="F15"/>
  <c r="E15"/>
  <c r="D15"/>
  <c r="C15"/>
  <c r="B15"/>
  <c r="I14"/>
  <c r="H14"/>
  <c r="G14"/>
  <c r="F14"/>
  <c r="E14"/>
  <c r="D14"/>
  <c r="C14"/>
  <c r="B14"/>
  <c r="B26" i="2" l="1"/>
  <c r="J33" i="1"/>
  <c r="J31" i="2"/>
  <c r="J32"/>
  <c r="B26" i="1"/>
  <c r="J33" i="2" l="1"/>
</calcChain>
</file>

<file path=xl/sharedStrings.xml><?xml version="1.0" encoding="utf-8"?>
<sst xmlns="http://schemas.openxmlformats.org/spreadsheetml/2006/main" count="133" uniqueCount="46">
  <si>
    <t>Assembling and testing computers</t>
  </si>
  <si>
    <t>Inputs for assembling and testing a computer</t>
  </si>
  <si>
    <t>Labor hours for assembly</t>
  </si>
  <si>
    <t>Cost of component parts</t>
  </si>
  <si>
    <t>Selling price</t>
  </si>
  <si>
    <t>Assembling, testing plan (# of computers)</t>
  </si>
  <si>
    <t>Net profit ($ per month)</t>
  </si>
  <si>
    <t>Cost per labor hour assembling</t>
  </si>
  <si>
    <t>Labor availability for assembling</t>
  </si>
  <si>
    <t>Constraints (hours per month)</t>
  </si>
  <si>
    <t>Cost per labor hour testing, line 1</t>
  </si>
  <si>
    <t>Cost per labor hour testing, line 2</t>
  </si>
  <si>
    <t>Labor hours for testing, line 1</t>
  </si>
  <si>
    <t>Labor hours for testing, line 2</t>
  </si>
  <si>
    <t>Model 1</t>
  </si>
  <si>
    <t>Model 2</t>
  </si>
  <si>
    <t>Model 3</t>
  </si>
  <si>
    <t>Model 4</t>
  </si>
  <si>
    <t>Model 5</t>
  </si>
  <si>
    <t>Model 6</t>
  </si>
  <si>
    <t>Model 7</t>
  </si>
  <si>
    <t>Model 8</t>
  </si>
  <si>
    <t>Labor availability for testing, line 1</t>
  </si>
  <si>
    <t>Labor availability for testing, line 2</t>
  </si>
  <si>
    <t>Number tested on line 1</t>
  </si>
  <si>
    <t>Number tested on line 2</t>
  </si>
  <si>
    <t>Unit margin, tested on line 1</t>
  </si>
  <si>
    <t>Unit margin, tested on line 2</t>
  </si>
  <si>
    <t>Tested on line 1</t>
  </si>
  <si>
    <t>Tested on line 2</t>
  </si>
  <si>
    <t>Totals</t>
  </si>
  <si>
    <t>Hours used</t>
  </si>
  <si>
    <t>Hours available</t>
  </si>
  <si>
    <t>Maximum sales</t>
  </si>
  <si>
    <t>Total computers produced</t>
  </si>
  <si>
    <t>&gt;=</t>
  </si>
  <si>
    <t xml:space="preserve">part b </t>
  </si>
  <si>
    <t xml:space="preserve"> Some of constraints are not  satisfied</t>
  </si>
  <si>
    <t>&lt;=</t>
  </si>
  <si>
    <t>One  of the  constraints is not satisfied</t>
  </si>
  <si>
    <t xml:space="preserve">Changing  the maximum  sales  constaraints to minimum  sales  constraints leads to some of the constraint to be unsatisfied </t>
  </si>
  <si>
    <t xml:space="preserve">Changing  the maximum sales  constaraints to minimum  sales constraints leads to some of the constraint to be unsatisfied </t>
  </si>
  <si>
    <t xml:space="preserve">For instance the hours used in assembiling and testing line 1 are more than hours available hence a violation of the constaraints.As result these leads to infeasible solutins </t>
  </si>
  <si>
    <t xml:space="preserve">Max value </t>
  </si>
  <si>
    <t>max  value</t>
  </si>
  <si>
    <t xml:space="preserve">For instance the hours used in assembling  are more than hours available hence a violation of the constaraints.As result these leads to unfeasible solutins </t>
  </si>
</sst>
</file>

<file path=xl/styles.xml><?xml version="1.0" encoding="utf-8"?>
<styleSheet xmlns="http://schemas.openxmlformats.org/spreadsheetml/2006/main">
  <numFmts count="2">
    <numFmt numFmtId="164" formatCode="&quot;$&quot;#,##0"/>
    <numFmt numFmtId="165" formatCode="&quot;$&quot;#,##0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1" fillId="0" borderId="0" xfId="0" applyFont="1" applyFill="1"/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/>
    </xf>
    <xf numFmtId="165" fontId="0" fillId="0" borderId="0" xfId="0" applyNumberFormat="1" applyFill="1"/>
    <xf numFmtId="0" fontId="0" fillId="2" borderId="0" xfId="0" applyFill="1"/>
    <xf numFmtId="164" fontId="0" fillId="2" borderId="0" xfId="0" applyNumberFormat="1" applyFill="1"/>
    <xf numFmtId="0" fontId="0" fillId="0" borderId="0" xfId="0" applyFill="1" applyAlignment="1">
      <alignment horizontal="center"/>
    </xf>
    <xf numFmtId="164" fontId="0" fillId="3" borderId="0" xfId="0" applyNumberFormat="1" applyFill="1"/>
    <xf numFmtId="0" fontId="0" fillId="0" borderId="0" xfId="0" applyFill="1" applyAlignment="1"/>
    <xf numFmtId="164" fontId="0" fillId="0" borderId="0" xfId="0" applyNumberFormat="1" applyFill="1"/>
    <xf numFmtId="0" fontId="0" fillId="0" borderId="0" xfId="0" applyFill="1" applyAlignment="1">
      <alignment horizontal="center"/>
    </xf>
    <xf numFmtId="165" fontId="0" fillId="4" borderId="0" xfId="0" applyNumberFormat="1" applyFill="1"/>
    <xf numFmtId="165" fontId="0" fillId="5" borderId="0" xfId="0" applyNumberFormat="1" applyFill="1"/>
    <xf numFmtId="0" fontId="2" fillId="0" borderId="0" xfId="0" applyFont="1" applyFill="1"/>
    <xf numFmtId="164" fontId="0" fillId="4" borderId="0" xfId="0" applyNumberFormat="1" applyFill="1"/>
    <xf numFmtId="0" fontId="0" fillId="6" borderId="0" xfId="0" applyFill="1"/>
  </cellXfs>
  <cellStyles count="1">
    <cellStyle name="Normal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K37"/>
  <sheetViews>
    <sheetView topLeftCell="A16" zoomScale="85" zoomScaleNormal="85" workbookViewId="0">
      <selection activeCell="J30" sqref="J30"/>
    </sheetView>
  </sheetViews>
  <sheetFormatPr defaultColWidth="9.109375" defaultRowHeight="14.4"/>
  <cols>
    <col min="1" max="1" width="33.33203125" style="1" customWidth="1"/>
    <col min="2" max="2" width="16" style="1" customWidth="1"/>
    <col min="3" max="3" width="14" style="1" customWidth="1"/>
    <col min="4" max="4" width="10.88671875" style="1" customWidth="1"/>
    <col min="5" max="5" width="12" style="1" customWidth="1"/>
    <col min="6" max="6" width="10" style="1" customWidth="1"/>
    <col min="7" max="7" width="11.44140625" style="1" customWidth="1"/>
    <col min="8" max="8" width="17" style="1" customWidth="1"/>
    <col min="9" max="9" width="14.109375" style="1" customWidth="1"/>
    <col min="10" max="10" width="12.6640625" style="1" customWidth="1"/>
    <col min="11" max="16384" width="9.109375" style="1"/>
  </cols>
  <sheetData>
    <row r="1" spans="1:9">
      <c r="A1" s="3" t="s">
        <v>0</v>
      </c>
    </row>
    <row r="3" spans="1:9">
      <c r="A3" s="1" t="s">
        <v>7</v>
      </c>
      <c r="B3" s="8">
        <v>11</v>
      </c>
    </row>
    <row r="4" spans="1:9">
      <c r="A4" s="1" t="s">
        <v>10</v>
      </c>
      <c r="B4" s="8">
        <v>19</v>
      </c>
    </row>
    <row r="5" spans="1:9">
      <c r="A5" s="1" t="s">
        <v>11</v>
      </c>
      <c r="B5" s="8">
        <v>17</v>
      </c>
    </row>
    <row r="7" spans="1:9">
      <c r="A7" s="1" t="s">
        <v>1</v>
      </c>
    </row>
    <row r="8" spans="1:9">
      <c r="B8" s="4" t="s">
        <v>14</v>
      </c>
      <c r="C8" s="4" t="s">
        <v>15</v>
      </c>
      <c r="D8" s="4" t="s">
        <v>16</v>
      </c>
      <c r="E8" s="4" t="s">
        <v>17</v>
      </c>
      <c r="F8" s="4" t="s">
        <v>18</v>
      </c>
      <c r="G8" s="4" t="s">
        <v>19</v>
      </c>
      <c r="H8" s="4" t="s">
        <v>20</v>
      </c>
      <c r="I8" s="4" t="s">
        <v>21</v>
      </c>
    </row>
    <row r="9" spans="1:9">
      <c r="A9" s="1" t="s">
        <v>2</v>
      </c>
      <c r="B9" s="7">
        <v>4</v>
      </c>
      <c r="C9" s="7">
        <v>5</v>
      </c>
      <c r="D9" s="7">
        <v>5</v>
      </c>
      <c r="E9" s="7">
        <v>5</v>
      </c>
      <c r="F9" s="7">
        <v>5.5</v>
      </c>
      <c r="G9" s="7">
        <v>5.5</v>
      </c>
      <c r="H9" s="7">
        <v>5.5</v>
      </c>
      <c r="I9" s="7">
        <v>6</v>
      </c>
    </row>
    <row r="10" spans="1:9">
      <c r="A10" s="1" t="s">
        <v>12</v>
      </c>
      <c r="B10" s="7">
        <v>1.5</v>
      </c>
      <c r="C10" s="7">
        <v>2</v>
      </c>
      <c r="D10" s="7">
        <v>2</v>
      </c>
      <c r="E10" s="7">
        <v>2</v>
      </c>
      <c r="F10" s="7">
        <v>2.5</v>
      </c>
      <c r="G10" s="7">
        <v>2.5</v>
      </c>
      <c r="H10" s="7">
        <v>2.5</v>
      </c>
      <c r="I10" s="7">
        <v>3</v>
      </c>
    </row>
    <row r="11" spans="1:9">
      <c r="A11" s="1" t="s">
        <v>13</v>
      </c>
      <c r="B11" s="7">
        <v>2</v>
      </c>
      <c r="C11" s="7">
        <v>2.5</v>
      </c>
      <c r="D11" s="7">
        <v>2.5</v>
      </c>
      <c r="E11" s="7">
        <v>2.5</v>
      </c>
      <c r="F11" s="7">
        <v>3</v>
      </c>
      <c r="G11" s="7">
        <v>3</v>
      </c>
      <c r="H11" s="7">
        <v>3.5</v>
      </c>
      <c r="I11" s="7">
        <v>3.5</v>
      </c>
    </row>
    <row r="12" spans="1:9">
      <c r="A12" s="1" t="s">
        <v>3</v>
      </c>
      <c r="B12" s="8">
        <v>150</v>
      </c>
      <c r="C12" s="8">
        <v>225</v>
      </c>
      <c r="D12" s="8">
        <v>225</v>
      </c>
      <c r="E12" s="8">
        <v>225</v>
      </c>
      <c r="F12" s="8">
        <v>250</v>
      </c>
      <c r="G12" s="8">
        <v>250</v>
      </c>
      <c r="H12" s="8">
        <v>250</v>
      </c>
      <c r="I12" s="8">
        <v>300</v>
      </c>
    </row>
    <row r="13" spans="1:9">
      <c r="A13" s="1" t="s">
        <v>4</v>
      </c>
      <c r="B13" s="8">
        <v>350</v>
      </c>
      <c r="C13" s="8">
        <v>450</v>
      </c>
      <c r="D13" s="8">
        <v>460</v>
      </c>
      <c r="E13" s="8">
        <v>470</v>
      </c>
      <c r="F13" s="8">
        <v>500</v>
      </c>
      <c r="G13" s="8">
        <v>525</v>
      </c>
      <c r="H13" s="8">
        <v>530</v>
      </c>
      <c r="I13" s="8">
        <v>600</v>
      </c>
    </row>
    <row r="14" spans="1:9">
      <c r="A14" s="1" t="s">
        <v>26</v>
      </c>
      <c r="B14" s="6">
        <f>B13-B12-B10*B4-B9*B3</f>
        <v>127.5</v>
      </c>
      <c r="C14" s="2">
        <f>C13-C12-C10*B4-B3</f>
        <v>176</v>
      </c>
      <c r="D14" s="2">
        <f>D13-D12-D10*B4-D9*B3</f>
        <v>142</v>
      </c>
      <c r="E14" s="2">
        <f>E13-E12-E10*B4-E9*B3</f>
        <v>152</v>
      </c>
      <c r="F14" s="2">
        <f>F13-F12-F10*B4-B3*F9</f>
        <v>142</v>
      </c>
      <c r="G14" s="2">
        <f>G13-B4*G10-G12-G9*B3</f>
        <v>167</v>
      </c>
      <c r="H14" s="2">
        <f>H13-H12-H10*B4-H9*B3</f>
        <v>172</v>
      </c>
      <c r="I14" s="2">
        <f>I13-I12-I10*B4-B3*I9</f>
        <v>177</v>
      </c>
    </row>
    <row r="15" spans="1:9">
      <c r="A15" s="1" t="s">
        <v>27</v>
      </c>
      <c r="B15" s="2">
        <f>B13-B12-B11*B5-B3*B9</f>
        <v>122</v>
      </c>
      <c r="C15" s="6">
        <f>C13-C12-C11*B5-C9*B3</f>
        <v>127.5</v>
      </c>
      <c r="D15" s="6">
        <f>D13-D12-D11*B5-B3*D9</f>
        <v>137.5</v>
      </c>
      <c r="E15" s="6">
        <f>E13-B5*E11-E12-E9*B3</f>
        <v>147.5</v>
      </c>
      <c r="F15" s="6">
        <f>F13-F12-F11*B5-F9*B3</f>
        <v>138.5</v>
      </c>
      <c r="G15" s="6">
        <f>G13-G12-G9*B3-G11*B5</f>
        <v>163.5</v>
      </c>
      <c r="H15" s="2">
        <f>H13-H12-B5*H11-H9*B3</f>
        <v>160</v>
      </c>
      <c r="I15" s="6">
        <f>I13-I11*B5-I12-I9*B3</f>
        <v>174.5</v>
      </c>
    </row>
    <row r="17" spans="1:11">
      <c r="A17" s="1" t="s">
        <v>5</v>
      </c>
    </row>
    <row r="18" spans="1:11">
      <c r="B18" s="4" t="s">
        <v>14</v>
      </c>
      <c r="C18" s="4" t="s">
        <v>15</v>
      </c>
      <c r="D18" s="4" t="s">
        <v>16</v>
      </c>
      <c r="E18" s="4" t="s">
        <v>17</v>
      </c>
      <c r="F18" s="4" t="s">
        <v>18</v>
      </c>
      <c r="G18" s="4" t="s">
        <v>19</v>
      </c>
      <c r="H18" s="4" t="s">
        <v>20</v>
      </c>
      <c r="I18" s="4" t="s">
        <v>21</v>
      </c>
    </row>
    <row r="19" spans="1:11">
      <c r="A19" s="1" t="s">
        <v>24</v>
      </c>
      <c r="B19" s="1">
        <v>1500</v>
      </c>
      <c r="C19" s="1">
        <v>1250</v>
      </c>
      <c r="D19" s="1">
        <v>1249.9999999999991</v>
      </c>
      <c r="E19" s="1">
        <v>1250</v>
      </c>
      <c r="F19" s="1">
        <v>119.2454938024713</v>
      </c>
      <c r="G19" s="1">
        <v>814.08784069752903</v>
      </c>
      <c r="H19" s="1">
        <v>1000</v>
      </c>
      <c r="I19" s="1">
        <v>-9.9999999747524271E-7</v>
      </c>
    </row>
    <row r="20" spans="1:11">
      <c r="A20" s="1" t="s">
        <v>25</v>
      </c>
      <c r="B20" s="1">
        <v>0</v>
      </c>
      <c r="C20" s="1">
        <v>0</v>
      </c>
      <c r="D20" s="1">
        <v>0</v>
      </c>
      <c r="E20" s="1">
        <v>0</v>
      </c>
      <c r="F20" s="1">
        <v>880.75450619752871</v>
      </c>
      <c r="G20" s="1">
        <v>185.912159302471</v>
      </c>
      <c r="H20" s="1">
        <v>0</v>
      </c>
      <c r="I20" s="1">
        <v>800.000001</v>
      </c>
    </row>
    <row r="21" spans="1:11">
      <c r="A21" s="1" t="s">
        <v>34</v>
      </c>
      <c r="B21" s="1">
        <f>SUM(B19:B20)</f>
        <v>1500</v>
      </c>
      <c r="C21" s="1">
        <f t="shared" ref="C21:I21" si="0">SUM(C19:C20)</f>
        <v>1250</v>
      </c>
      <c r="D21" s="1">
        <f t="shared" si="0"/>
        <v>1249.9999999999991</v>
      </c>
      <c r="E21" s="1">
        <f t="shared" si="0"/>
        <v>1250</v>
      </c>
      <c r="F21" s="1">
        <f t="shared" si="0"/>
        <v>1000</v>
      </c>
      <c r="G21" s="1">
        <f t="shared" si="0"/>
        <v>1000</v>
      </c>
      <c r="H21" s="1">
        <f t="shared" si="0"/>
        <v>1000</v>
      </c>
      <c r="I21" s="1">
        <f t="shared" si="0"/>
        <v>800</v>
      </c>
      <c r="J21" s="15">
        <f>B14*B19+C14*C19+D14*D19+E14*E19+F14*F19+G14*G19+H14*H19+I14*I19+B15*B20+C15*C20+D15*D20+E15*E20+F15*F20+G15*G20+H15*H20+I15*I20</f>
        <v>1395616.6666682502</v>
      </c>
      <c r="K21" s="1" t="s">
        <v>43</v>
      </c>
    </row>
    <row r="22" spans="1:11">
      <c r="B22" s="4" t="s">
        <v>35</v>
      </c>
      <c r="C22" s="4" t="s">
        <v>35</v>
      </c>
      <c r="D22" s="4" t="s">
        <v>35</v>
      </c>
      <c r="E22" s="4" t="s">
        <v>35</v>
      </c>
      <c r="F22" s="4" t="s">
        <v>35</v>
      </c>
      <c r="G22" s="4" t="s">
        <v>35</v>
      </c>
      <c r="H22" s="4" t="s">
        <v>35</v>
      </c>
      <c r="I22" s="4" t="s">
        <v>35</v>
      </c>
    </row>
    <row r="23" spans="1:11">
      <c r="A23" s="1" t="s">
        <v>33</v>
      </c>
      <c r="B23" s="1">
        <v>1500</v>
      </c>
      <c r="C23" s="1">
        <v>1250</v>
      </c>
      <c r="D23" s="1">
        <v>1250</v>
      </c>
      <c r="E23" s="1">
        <v>1250</v>
      </c>
      <c r="F23" s="1">
        <v>1000</v>
      </c>
      <c r="G23" s="1">
        <v>1000</v>
      </c>
      <c r="H23" s="1">
        <v>1000</v>
      </c>
      <c r="I23" s="1">
        <v>800</v>
      </c>
    </row>
    <row r="25" spans="1:11">
      <c r="A25" s="16" t="s">
        <v>9</v>
      </c>
      <c r="B25" s="5" t="s">
        <v>31</v>
      </c>
      <c r="C25" s="5"/>
      <c r="D25" s="5" t="s">
        <v>32</v>
      </c>
    </row>
    <row r="26" spans="1:11">
      <c r="A26" s="1" t="s">
        <v>8</v>
      </c>
      <c r="B26" s="1">
        <f>B9*B21+C9*C21+D9*D21+E9*E21+F9*F21+G9*G21+H9*H21+I9*I21</f>
        <v>46050</v>
      </c>
      <c r="C26" s="9" t="s">
        <v>38</v>
      </c>
      <c r="D26" s="7">
        <v>20000</v>
      </c>
    </row>
    <row r="27" spans="1:11">
      <c r="A27" s="1" t="s">
        <v>22</v>
      </c>
      <c r="B27" s="1">
        <f>B19*B10+C10*C19+D10*D19+E10*E19+F10*F19+G10*G19+H10*H19+I10*I19</f>
        <v>14583.333333249999</v>
      </c>
      <c r="C27" s="9" t="s">
        <v>38</v>
      </c>
      <c r="D27" s="7">
        <v>5000</v>
      </c>
    </row>
    <row r="28" spans="1:11">
      <c r="A28" s="1" t="s">
        <v>23</v>
      </c>
      <c r="B28" s="1">
        <f>B11*B20+C11*C20+D11*D20+E11*E20+F11*F20+G11*G20+H11*H20+I11*I20</f>
        <v>5999.9999999999982</v>
      </c>
      <c r="C28" s="9" t="s">
        <v>38</v>
      </c>
      <c r="D28" s="7">
        <v>6000</v>
      </c>
    </row>
    <row r="30" spans="1:11">
      <c r="A30" s="1" t="s">
        <v>6</v>
      </c>
      <c r="B30" s="4" t="s">
        <v>14</v>
      </c>
      <c r="C30" s="4" t="s">
        <v>15</v>
      </c>
      <c r="D30" s="4" t="s">
        <v>16</v>
      </c>
      <c r="E30" s="4" t="s">
        <v>17</v>
      </c>
      <c r="F30" s="4" t="s">
        <v>18</v>
      </c>
      <c r="G30" s="4" t="s">
        <v>19</v>
      </c>
      <c r="H30" s="4" t="s">
        <v>20</v>
      </c>
      <c r="I30" s="4" t="s">
        <v>21</v>
      </c>
      <c r="J30" s="4" t="s">
        <v>30</v>
      </c>
    </row>
    <row r="31" spans="1:11">
      <c r="A31" s="1" t="s">
        <v>28</v>
      </c>
      <c r="B31" s="2">
        <f>B19*B14</f>
        <v>191250</v>
      </c>
      <c r="C31" s="2">
        <f t="shared" ref="C31:I31" si="1">C19*C14</f>
        <v>220000</v>
      </c>
      <c r="D31" s="2">
        <f t="shared" si="1"/>
        <v>177499.99999999988</v>
      </c>
      <c r="E31" s="2">
        <f t="shared" si="1"/>
        <v>190000</v>
      </c>
      <c r="F31" s="2">
        <f t="shared" si="1"/>
        <v>16932.860119950925</v>
      </c>
      <c r="G31" s="2">
        <f t="shared" si="1"/>
        <v>135952.66939648736</v>
      </c>
      <c r="H31" s="2">
        <f t="shared" si="1"/>
        <v>172000</v>
      </c>
      <c r="I31" s="2">
        <f t="shared" si="1"/>
        <v>-1.7699999955311796E-4</v>
      </c>
      <c r="J31" s="2">
        <f>SUM(B31:I31)</f>
        <v>1103635.5293394383</v>
      </c>
    </row>
    <row r="32" spans="1:11">
      <c r="A32" s="1" t="s">
        <v>29</v>
      </c>
      <c r="B32" s="1">
        <f>B15*B20</f>
        <v>0</v>
      </c>
      <c r="C32" s="1">
        <f t="shared" ref="C32:I32" si="2">C15*C20</f>
        <v>0</v>
      </c>
      <c r="D32" s="1">
        <f t="shared" si="2"/>
        <v>0</v>
      </c>
      <c r="E32" s="1">
        <f t="shared" si="2"/>
        <v>0</v>
      </c>
      <c r="F32" s="1">
        <f t="shared" si="2"/>
        <v>121984.49910835773</v>
      </c>
      <c r="G32" s="1">
        <f t="shared" si="2"/>
        <v>30396.638045954009</v>
      </c>
      <c r="H32" s="1">
        <f t="shared" si="2"/>
        <v>0</v>
      </c>
      <c r="I32" s="1">
        <f t="shared" si="2"/>
        <v>139600.00017449999</v>
      </c>
      <c r="J32" s="1">
        <f>SUM(B32:I32)</f>
        <v>291981.13732881175</v>
      </c>
    </row>
    <row r="33" spans="2:10">
      <c r="J33" s="10">
        <f>SUM(J31:J32)</f>
        <v>1395616.66666825</v>
      </c>
    </row>
    <row r="35" spans="2:10">
      <c r="B35" s="1" t="s">
        <v>36</v>
      </c>
      <c r="C35" s="12" t="s">
        <v>37</v>
      </c>
      <c r="D35" s="12"/>
      <c r="E35" s="12"/>
      <c r="F35" s="2"/>
      <c r="G35" s="2"/>
      <c r="H35" s="2"/>
      <c r="I35" s="2"/>
      <c r="J35" s="2"/>
    </row>
    <row r="36" spans="2:10">
      <c r="C36" s="11" t="s">
        <v>41</v>
      </c>
      <c r="D36" s="11"/>
      <c r="E36" s="11"/>
      <c r="F36" s="11"/>
      <c r="G36" s="11"/>
      <c r="H36" s="11"/>
      <c r="I36" s="11"/>
      <c r="J36" s="2"/>
    </row>
    <row r="37" spans="2:10">
      <c r="C37" s="1" t="s">
        <v>42</v>
      </c>
    </row>
  </sheetData>
  <mergeCells count="2">
    <mergeCell ref="C36:I36"/>
    <mergeCell ref="C35:E3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tabSelected="1" topLeftCell="A16" zoomScale="70" zoomScaleNormal="70" workbookViewId="0">
      <selection activeCell="D27" sqref="D27"/>
    </sheetView>
  </sheetViews>
  <sheetFormatPr defaultColWidth="9.109375" defaultRowHeight="14.4"/>
  <cols>
    <col min="1" max="1" width="29.5546875" style="1" customWidth="1"/>
    <col min="2" max="2" width="20" style="1" customWidth="1"/>
    <col min="3" max="3" width="14" style="1" customWidth="1"/>
    <col min="4" max="4" width="10.88671875" style="1" customWidth="1"/>
    <col min="5" max="5" width="12" style="1" customWidth="1"/>
    <col min="6" max="6" width="10" style="1" customWidth="1"/>
    <col min="7" max="7" width="11.44140625" style="1" customWidth="1"/>
    <col min="8" max="8" width="17" style="1" customWidth="1"/>
    <col min="9" max="9" width="12.109375" style="1" customWidth="1"/>
    <col min="10" max="10" width="12.6640625" style="1" customWidth="1"/>
    <col min="11" max="16384" width="9.109375" style="1"/>
  </cols>
  <sheetData>
    <row r="1" spans="1:9">
      <c r="A1" s="3" t="s">
        <v>0</v>
      </c>
    </row>
    <row r="3" spans="1:9">
      <c r="A3" s="1" t="s">
        <v>7</v>
      </c>
      <c r="B3" s="8">
        <v>11</v>
      </c>
    </row>
    <row r="4" spans="1:9">
      <c r="A4" s="1" t="s">
        <v>10</v>
      </c>
      <c r="B4" s="8">
        <v>19</v>
      </c>
    </row>
    <row r="5" spans="1:9">
      <c r="A5" s="1" t="s">
        <v>11</v>
      </c>
      <c r="B5" s="8">
        <v>17</v>
      </c>
    </row>
    <row r="7" spans="1:9">
      <c r="A7" s="1" t="s">
        <v>1</v>
      </c>
    </row>
    <row r="8" spans="1:9">
      <c r="B8" s="4" t="s">
        <v>14</v>
      </c>
      <c r="C8" s="4" t="s">
        <v>15</v>
      </c>
      <c r="D8" s="4" t="s">
        <v>16</v>
      </c>
      <c r="E8" s="4" t="s">
        <v>17</v>
      </c>
      <c r="F8" s="4" t="s">
        <v>18</v>
      </c>
      <c r="G8" s="4" t="s">
        <v>19</v>
      </c>
      <c r="H8" s="4" t="s">
        <v>20</v>
      </c>
      <c r="I8" s="4" t="s">
        <v>21</v>
      </c>
    </row>
    <row r="9" spans="1:9">
      <c r="A9" s="1" t="s">
        <v>2</v>
      </c>
      <c r="B9" s="7">
        <v>4</v>
      </c>
      <c r="C9" s="7">
        <v>5</v>
      </c>
      <c r="D9" s="7">
        <v>5</v>
      </c>
      <c r="E9" s="7">
        <v>5</v>
      </c>
      <c r="F9" s="7">
        <v>5.5</v>
      </c>
      <c r="G9" s="7">
        <v>5.5</v>
      </c>
      <c r="H9" s="7">
        <v>5.5</v>
      </c>
      <c r="I9" s="7">
        <v>6</v>
      </c>
    </row>
    <row r="10" spans="1:9">
      <c r="A10" s="1" t="s">
        <v>12</v>
      </c>
      <c r="B10" s="7">
        <v>1.5</v>
      </c>
      <c r="C10" s="7">
        <v>2</v>
      </c>
      <c r="D10" s="7">
        <v>2</v>
      </c>
      <c r="E10" s="7">
        <v>2</v>
      </c>
      <c r="F10" s="7">
        <v>2.5</v>
      </c>
      <c r="G10" s="7">
        <v>2.5</v>
      </c>
      <c r="H10" s="7">
        <v>2.5</v>
      </c>
      <c r="I10" s="7">
        <v>3</v>
      </c>
    </row>
    <row r="11" spans="1:9">
      <c r="A11" s="1" t="s">
        <v>13</v>
      </c>
      <c r="B11" s="7">
        <v>2</v>
      </c>
      <c r="C11" s="7">
        <v>2.5</v>
      </c>
      <c r="D11" s="7">
        <v>2.5</v>
      </c>
      <c r="E11" s="7">
        <v>2.5</v>
      </c>
      <c r="F11" s="7">
        <v>3</v>
      </c>
      <c r="G11" s="7">
        <v>3</v>
      </c>
      <c r="H11" s="7">
        <v>3.5</v>
      </c>
      <c r="I11" s="7">
        <v>3.5</v>
      </c>
    </row>
    <row r="12" spans="1:9">
      <c r="A12" s="1" t="s">
        <v>3</v>
      </c>
      <c r="B12" s="8">
        <v>150</v>
      </c>
      <c r="C12" s="8">
        <v>225</v>
      </c>
      <c r="D12" s="8">
        <v>225</v>
      </c>
      <c r="E12" s="8">
        <v>225</v>
      </c>
      <c r="F12" s="8">
        <v>250</v>
      </c>
      <c r="G12" s="8">
        <v>250</v>
      </c>
      <c r="H12" s="8">
        <v>250</v>
      </c>
      <c r="I12" s="8">
        <v>300</v>
      </c>
    </row>
    <row r="13" spans="1:9">
      <c r="A13" s="1" t="s">
        <v>4</v>
      </c>
      <c r="B13" s="8">
        <v>350</v>
      </c>
      <c r="C13" s="8">
        <v>450</v>
      </c>
      <c r="D13" s="8">
        <v>460</v>
      </c>
      <c r="E13" s="8">
        <v>470</v>
      </c>
      <c r="F13" s="8">
        <v>500</v>
      </c>
      <c r="G13" s="8">
        <v>525</v>
      </c>
      <c r="H13" s="8">
        <v>530</v>
      </c>
      <c r="I13" s="8">
        <v>600</v>
      </c>
    </row>
    <row r="14" spans="1:9">
      <c r="A14" s="1" t="s">
        <v>26</v>
      </c>
      <c r="B14" s="6">
        <f>B13-B12-B10*B4-B9*B3</f>
        <v>127.5</v>
      </c>
      <c r="C14" s="2">
        <f>C13-C12-C10*B4-B3</f>
        <v>176</v>
      </c>
      <c r="D14" s="2">
        <f>D13-D12-D10*B4-D9*B3</f>
        <v>142</v>
      </c>
      <c r="E14" s="2">
        <f>E13-E12-E10*B4-E9*B3</f>
        <v>152</v>
      </c>
      <c r="F14" s="2">
        <f>F13-F12-F10*B4-B3*F9</f>
        <v>142</v>
      </c>
      <c r="G14" s="2">
        <f>G13-B4*G10-G12-G9*B3</f>
        <v>167</v>
      </c>
      <c r="H14" s="2">
        <f>H13-H12-H10*B4-H9*B3</f>
        <v>172</v>
      </c>
      <c r="I14" s="2">
        <f>I13-I12-I10*B4-B3*I9</f>
        <v>177</v>
      </c>
    </row>
    <row r="15" spans="1:9">
      <c r="A15" s="1" t="s">
        <v>27</v>
      </c>
      <c r="B15" s="2">
        <f>B13-B12-B11*B5-B3*B9</f>
        <v>122</v>
      </c>
      <c r="C15" s="6">
        <f>C13-C12-C11*B5-C9*B3</f>
        <v>127.5</v>
      </c>
      <c r="D15" s="6">
        <f>D13-D12-D11*B5-B3*D9</f>
        <v>137.5</v>
      </c>
      <c r="E15" s="6">
        <f>E13-B5*E11-E12-E9*B3</f>
        <v>147.5</v>
      </c>
      <c r="F15" s="6">
        <f>F13-F12-F11*B5-F9*B3</f>
        <v>138.5</v>
      </c>
      <c r="G15" s="6">
        <f>G13-G12-G9*B3-G11*B5</f>
        <v>163.5</v>
      </c>
      <c r="H15" s="2">
        <f>H13-H12-B5*H11-H9*B3</f>
        <v>160</v>
      </c>
      <c r="I15" s="6">
        <f>I13-I11*B5-I12-I9*B3</f>
        <v>174.5</v>
      </c>
    </row>
    <row r="17" spans="1:11">
      <c r="A17" s="1" t="s">
        <v>5</v>
      </c>
    </row>
    <row r="18" spans="1:11">
      <c r="B18" s="4" t="s">
        <v>14</v>
      </c>
      <c r="C18" s="4" t="s">
        <v>15</v>
      </c>
      <c r="D18" s="4" t="s">
        <v>16</v>
      </c>
      <c r="E18" s="4" t="s">
        <v>17</v>
      </c>
      <c r="F18" s="4" t="s">
        <v>18</v>
      </c>
      <c r="G18" s="4" t="s">
        <v>19</v>
      </c>
      <c r="H18" s="4" t="s">
        <v>20</v>
      </c>
      <c r="I18" s="4" t="s">
        <v>21</v>
      </c>
    </row>
    <row r="19" spans="1:11">
      <c r="A19" s="1" t="s">
        <v>24</v>
      </c>
      <c r="B19" s="1">
        <v>0</v>
      </c>
      <c r="C19" s="1">
        <v>0</v>
      </c>
      <c r="D19" s="1">
        <v>6.4874967117822813E-7</v>
      </c>
      <c r="E19" s="1">
        <v>6.1307334633942112E-7</v>
      </c>
      <c r="F19" s="1">
        <v>0</v>
      </c>
      <c r="G19" s="1">
        <v>0</v>
      </c>
      <c r="H19" s="1">
        <v>0</v>
      </c>
      <c r="I19" s="1">
        <v>1666.6666666666665</v>
      </c>
    </row>
    <row r="20" spans="1:11">
      <c r="A20" s="1" t="s">
        <v>25</v>
      </c>
      <c r="B20" s="1">
        <v>0</v>
      </c>
      <c r="C20" s="1">
        <v>1.1434008229116444E-7</v>
      </c>
      <c r="D20" s="1">
        <v>0</v>
      </c>
      <c r="E20" s="1">
        <v>1.143401391345833E-7</v>
      </c>
      <c r="F20" s="1">
        <v>0</v>
      </c>
      <c r="G20" s="1">
        <v>7.0747887548350263E-9</v>
      </c>
      <c r="H20" s="1">
        <v>0</v>
      </c>
      <c r="I20" s="1">
        <v>1714.2857142857142</v>
      </c>
    </row>
    <row r="21" spans="1:11">
      <c r="A21" s="1" t="s">
        <v>34</v>
      </c>
      <c r="B21" s="1">
        <f>SUM(B19:B20)</f>
        <v>0</v>
      </c>
      <c r="C21" s="1">
        <f t="shared" ref="C21:I21" si="0">SUM(C19:C20)</f>
        <v>1.1434008229116444E-7</v>
      </c>
      <c r="D21" s="1">
        <f t="shared" si="0"/>
        <v>6.4874967117822813E-7</v>
      </c>
      <c r="E21" s="1">
        <f t="shared" si="0"/>
        <v>7.2741348547400442E-7</v>
      </c>
      <c r="F21" s="1">
        <f t="shared" si="0"/>
        <v>0</v>
      </c>
      <c r="G21" s="1">
        <f t="shared" si="0"/>
        <v>7.0747887548350263E-9</v>
      </c>
      <c r="H21" s="1">
        <f t="shared" si="0"/>
        <v>0</v>
      </c>
      <c r="I21" s="1">
        <f t="shared" si="0"/>
        <v>3380.9523809523807</v>
      </c>
      <c r="J21" s="14">
        <f>B14*B19+C14*C19+D14*D19+E14*E19+F14*F19+G14*G19+H14*H19+I14*I19+B15*B20+C15*C20+D15*D20+E15*E20+F15*F20+G15*G20+H15*H20+I15*I20</f>
        <v>594142.85736076697</v>
      </c>
      <c r="K21" s="1" t="s">
        <v>44</v>
      </c>
    </row>
    <row r="22" spans="1:11">
      <c r="B22" s="4" t="s">
        <v>35</v>
      </c>
      <c r="C22" s="4" t="s">
        <v>35</v>
      </c>
      <c r="D22" s="4" t="s">
        <v>35</v>
      </c>
      <c r="E22" s="4" t="s">
        <v>35</v>
      </c>
      <c r="F22" s="4" t="s">
        <v>35</v>
      </c>
      <c r="G22" s="4" t="s">
        <v>35</v>
      </c>
      <c r="H22" s="4" t="s">
        <v>35</v>
      </c>
      <c r="I22" s="4" t="s">
        <v>35</v>
      </c>
    </row>
    <row r="23" spans="1:11">
      <c r="A23" s="1" t="s">
        <v>33</v>
      </c>
      <c r="B23" s="1">
        <f>1500*0.25</f>
        <v>375</v>
      </c>
      <c r="C23" s="1">
        <f>0.25*1250</f>
        <v>312.5</v>
      </c>
      <c r="D23" s="1">
        <f>0.25*1250</f>
        <v>312.5</v>
      </c>
      <c r="E23" s="1">
        <f>0.25*1250</f>
        <v>312.5</v>
      </c>
      <c r="F23" s="1">
        <f>0.25*1000</f>
        <v>250</v>
      </c>
      <c r="G23" s="1">
        <f>1000*0.25</f>
        <v>250</v>
      </c>
      <c r="H23" s="1">
        <f>0.25*1000</f>
        <v>250</v>
      </c>
      <c r="I23" s="1">
        <f>800*0.25</f>
        <v>200</v>
      </c>
    </row>
    <row r="25" spans="1:11">
      <c r="A25" s="18" t="s">
        <v>9</v>
      </c>
      <c r="B25" s="5" t="s">
        <v>31</v>
      </c>
      <c r="C25" s="5"/>
      <c r="D25" s="5" t="s">
        <v>32</v>
      </c>
    </row>
    <row r="26" spans="1:11">
      <c r="A26" s="1" t="s">
        <v>8</v>
      </c>
      <c r="B26" s="1">
        <f>B9*B21+C9*C21+D9*D21+E9*E21+F9*F21+G9*G21+H9*H21+I9*I21</f>
        <v>20285.71429320571</v>
      </c>
      <c r="C26" s="9" t="s">
        <v>38</v>
      </c>
      <c r="D26" s="7">
        <v>20000</v>
      </c>
    </row>
    <row r="27" spans="1:11">
      <c r="A27" s="1" t="s">
        <v>22</v>
      </c>
      <c r="B27" s="1">
        <f>B19*B10+C10*C19+D10*D19+E10*E19+F10*F19+G10*G19+H10*H19+I10*I19</f>
        <v>5000.0000025236459</v>
      </c>
      <c r="C27" s="9" t="s">
        <v>38</v>
      </c>
      <c r="D27" s="7">
        <v>5000</v>
      </c>
    </row>
    <row r="28" spans="1:11">
      <c r="A28" s="1" t="s">
        <v>23</v>
      </c>
      <c r="B28" s="1">
        <f>B11*B20+C11*C20+D11*D20+E11*E20+F11*F20+G11*G20+H11*H20+I11*I20</f>
        <v>6000.0000005929251</v>
      </c>
      <c r="C28" s="9" t="s">
        <v>38</v>
      </c>
      <c r="D28" s="7">
        <v>6000</v>
      </c>
    </row>
    <row r="30" spans="1:11">
      <c r="A30" s="1" t="s">
        <v>6</v>
      </c>
      <c r="B30" s="4" t="s">
        <v>14</v>
      </c>
      <c r="C30" s="4" t="s">
        <v>15</v>
      </c>
      <c r="D30" s="4" t="s">
        <v>16</v>
      </c>
      <c r="E30" s="4" t="s">
        <v>17</v>
      </c>
      <c r="F30" s="4" t="s">
        <v>18</v>
      </c>
      <c r="G30" s="4" t="s">
        <v>19</v>
      </c>
      <c r="H30" s="4" t="s">
        <v>20</v>
      </c>
      <c r="I30" s="4" t="s">
        <v>21</v>
      </c>
      <c r="J30" s="4" t="s">
        <v>30</v>
      </c>
    </row>
    <row r="31" spans="1:11">
      <c r="A31" s="1" t="s">
        <v>28</v>
      </c>
      <c r="B31" s="2">
        <f>B19*B14</f>
        <v>0</v>
      </c>
      <c r="C31" s="2">
        <f t="shared" ref="C31:I31" si="1">C19*C14</f>
        <v>0</v>
      </c>
      <c r="D31" s="2">
        <f t="shared" si="1"/>
        <v>9.2122453307308394E-5</v>
      </c>
      <c r="E31" s="2">
        <f t="shared" si="1"/>
        <v>9.318714864359201E-5</v>
      </c>
      <c r="F31" s="2">
        <f t="shared" si="1"/>
        <v>0</v>
      </c>
      <c r="G31" s="2">
        <f t="shared" si="1"/>
        <v>0</v>
      </c>
      <c r="H31" s="2">
        <f t="shared" si="1"/>
        <v>0</v>
      </c>
      <c r="I31" s="2">
        <f t="shared" si="1"/>
        <v>295000</v>
      </c>
      <c r="J31" s="2">
        <f>SUM(B31:I31)</f>
        <v>295000.00018530962</v>
      </c>
    </row>
    <row r="32" spans="1:11">
      <c r="A32" s="1" t="s">
        <v>29</v>
      </c>
      <c r="B32" s="2">
        <f>B20*B15</f>
        <v>0</v>
      </c>
      <c r="C32" s="2">
        <f t="shared" ref="C32:I32" si="2">C20*C15</f>
        <v>1.4578360492123466E-5</v>
      </c>
      <c r="D32" s="2">
        <f t="shared" si="2"/>
        <v>0</v>
      </c>
      <c r="E32" s="2">
        <f t="shared" si="2"/>
        <v>1.6865170522351036E-5</v>
      </c>
      <c r="F32" s="2">
        <f t="shared" si="2"/>
        <v>0</v>
      </c>
      <c r="G32" s="2">
        <f t="shared" si="2"/>
        <v>1.1567279614155268E-6</v>
      </c>
      <c r="H32" s="2">
        <f t="shared" si="2"/>
        <v>0</v>
      </c>
      <c r="I32" s="2">
        <f t="shared" si="2"/>
        <v>299142.85714285716</v>
      </c>
      <c r="J32" s="2">
        <f>SUM(B32:I32)</f>
        <v>299142.85717545741</v>
      </c>
    </row>
    <row r="33" spans="2:10">
      <c r="C33" s="13"/>
      <c r="D33" s="13"/>
      <c r="E33" s="13"/>
      <c r="F33" s="13"/>
      <c r="G33" s="13"/>
      <c r="H33" s="13"/>
      <c r="J33" s="17">
        <f>J32+J31</f>
        <v>594142.85736076697</v>
      </c>
    </row>
    <row r="34" spans="2:10">
      <c r="B34" s="12" t="s">
        <v>39</v>
      </c>
      <c r="C34" s="12"/>
      <c r="D34" s="12"/>
      <c r="E34" s="2"/>
      <c r="F34" s="2"/>
      <c r="G34" s="2"/>
      <c r="H34" s="2"/>
      <c r="I34" s="2"/>
    </row>
    <row r="35" spans="2:10">
      <c r="B35" s="11" t="s">
        <v>40</v>
      </c>
      <c r="C35" s="11"/>
      <c r="D35" s="11"/>
      <c r="E35" s="11"/>
      <c r="F35" s="11"/>
      <c r="G35" s="11"/>
      <c r="H35" s="11"/>
      <c r="I35" s="2"/>
    </row>
    <row r="36" spans="2:10">
      <c r="B36" s="1" t="s">
        <v>45</v>
      </c>
    </row>
  </sheetData>
  <mergeCells count="3">
    <mergeCell ref="C33:H33"/>
    <mergeCell ref="B34:D34"/>
    <mergeCell ref="B35:H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part and b </vt:lpstr>
      <vt:lpstr>part c </vt:lpstr>
    </vt:vector>
  </TitlesOfParts>
  <Company>Kelley School of Business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Albright</dc:creator>
  <cp:lastModifiedBy>MONICA</cp:lastModifiedBy>
  <dcterms:created xsi:type="dcterms:W3CDTF">2009-09-28T15:17:58Z</dcterms:created>
  <dcterms:modified xsi:type="dcterms:W3CDTF">2020-02-20T06:12:12Z</dcterms:modified>
</cp:coreProperties>
</file>